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xcermak1\Downloads\"/>
    </mc:Choice>
  </mc:AlternateContent>
  <xr:revisionPtr revIDLastSave="0" documentId="13_ncr:1_{8E62A433-E70F-4C6E-BC20-49753AEE21E8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Praxe" sheetId="1" r:id="rId1"/>
    <sheet name="Tabulky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3" i="1" l="1"/>
  <c r="A90" i="1" l="1"/>
  <c r="A78" i="1"/>
  <c r="A82" i="1"/>
  <c r="A81" i="1"/>
  <c r="A80" i="1"/>
  <c r="E78" i="1"/>
  <c r="A86" i="1"/>
  <c r="A9" i="1"/>
  <c r="A8" i="1"/>
  <c r="A7" i="1"/>
  <c r="A6" i="1"/>
  <c r="A5" i="1"/>
  <c r="A4" i="1"/>
  <c r="D9" i="1"/>
  <c r="A6" i="2"/>
  <c r="A28" i="2"/>
  <c r="A27" i="2"/>
  <c r="A26" i="2"/>
  <c r="A25" i="2"/>
  <c r="A24" i="2"/>
  <c r="A23" i="2"/>
  <c r="A2" i="2"/>
  <c r="A15" i="2"/>
  <c r="A14" i="2"/>
  <c r="A13" i="2"/>
  <c r="A12" i="2"/>
  <c r="A11" i="2"/>
  <c r="A10" i="2"/>
  <c r="A9" i="2"/>
  <c r="A8" i="2"/>
  <c r="A7" i="2"/>
  <c r="A3" i="2"/>
  <c r="E11" i="1"/>
  <c r="D11" i="1"/>
  <c r="C12" i="1"/>
  <c r="B12" i="1"/>
  <c r="B11" i="1"/>
  <c r="A11" i="1"/>
  <c r="A2" i="1"/>
</calcChain>
</file>

<file path=xl/sharedStrings.xml><?xml version="1.0" encoding="utf-8"?>
<sst xmlns="http://schemas.openxmlformats.org/spreadsheetml/2006/main" count="9" uniqueCount="8">
  <si>
    <t>B-AII Administrace IS/ICT</t>
  </si>
  <si>
    <t>B-EAM</t>
  </si>
  <si>
    <t>English</t>
  </si>
  <si>
    <t>Vyberte jazyk studia / Please select language of the study</t>
  </si>
  <si>
    <t>čeština</t>
  </si>
  <si>
    <t>Vyberte stupeň studia / Please select your type of study</t>
  </si>
  <si>
    <t>Vyberte studijní program / Please select study programme</t>
  </si>
  <si>
    <t>Vyberte semestr praxe / Please select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</si>
</sst>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20"/>
      <color theme="1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19" xfId="0" applyFont="1" applyBorder="1"/>
    <xf numFmtId="0" fontId="3" fillId="0" borderId="2" xfId="0" applyNumberFormat="1" applyFont="1" applyBorder="1"/>
    <xf numFmtId="0" fontId="4" fillId="0" borderId="3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22" xfId="0" applyNumberFormat="1" applyFont="1" applyBorder="1" applyAlignment="1" applyProtection="1">
      <alignment horizontal="left" vertical="center"/>
    </xf>
    <xf numFmtId="0" fontId="1" fillId="0" borderId="23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46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203200</xdr:colOff>
      <xdr:row>0</xdr:row>
      <xdr:rowOff>941483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4AA5B3-31F0-784F-8214-9EAF1840A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98600" cy="94148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3" totalsRowShown="0">
  <autoFilter ref="A1:A3" xr:uid="{00000000-0009-0000-0100-000001000000}"/>
  <tableColumns count="1">
    <tableColumn id="1" xr3:uid="{00000000-0010-0000-0000-000001000000}" name="Vyberte stupeň studia / Please select your type of stud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5:A15" totalsRowShown="0">
  <autoFilter ref="A5:A15" xr:uid="{00000000-0009-0000-0100-000002000000}"/>
  <tableColumns count="1">
    <tableColumn id="1" xr3:uid="{00000000-0010-0000-0100-000001000000}" name="Vyberte studijní program / Please select study programm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18:A20" totalsRowShown="0">
  <autoFilter ref="A18:A20" xr:uid="{00000000-0009-0000-0100-000003000000}"/>
  <tableColumns count="1">
    <tableColumn id="1" xr3:uid="{00000000-0010-0000-0200-000001000000}" name="Vyberte jazyk studia / Please select language of the stud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22:A28" totalsRowShown="0">
  <autoFilter ref="A22:A28" xr:uid="{00000000-0009-0000-0100-000004000000}"/>
  <tableColumns count="1">
    <tableColumn id="1" xr3:uid="{00000000-0010-0000-0300-000001000000}" name="Vyberte semestr praxe / Please select semest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0"/>
  <sheetViews>
    <sheetView showGridLines="0" tabSelected="1" zoomScaleNormal="100" workbookViewId="0">
      <selection activeCell="D10" sqref="D10"/>
    </sheetView>
  </sheetViews>
  <sheetFormatPr defaultColWidth="0" defaultRowHeight="15.75" zeroHeight="1" x14ac:dyDescent="0.25"/>
  <cols>
    <col min="1" max="1" width="12.5" customWidth="1"/>
    <col min="2" max="3" width="4.5" customWidth="1"/>
    <col min="4" max="4" width="63.125" customWidth="1"/>
    <col min="5" max="5" width="6.625" customWidth="1"/>
    <col min="6" max="6" width="1.375" customWidth="1"/>
    <col min="7" max="14" width="0" hidden="1" customWidth="1"/>
    <col min="15" max="16384" width="10.875" hidden="1"/>
  </cols>
  <sheetData>
    <row r="1" spans="1:14" ht="9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.25" x14ac:dyDescent="0.25">
      <c r="A2" s="21" t="str">
        <f>IF(D4="čeština", "Deník praxe studenta", "Student's Internship Book")</f>
        <v>Deník praxe studenta</v>
      </c>
      <c r="B2" s="21"/>
      <c r="C2" s="21"/>
      <c r="D2" s="21"/>
      <c r="E2" s="21"/>
      <c r="F2" s="2"/>
      <c r="G2" s="2"/>
      <c r="H2" s="2"/>
      <c r="I2" s="1"/>
      <c r="J2" s="1"/>
      <c r="K2" s="1"/>
      <c r="L2" s="1"/>
      <c r="M2" s="1"/>
      <c r="N2" s="1"/>
    </row>
    <row r="3" spans="1:14" ht="24.9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4.1" customHeight="1" x14ac:dyDescent="0.25">
      <c r="A4" s="22" t="str">
        <f>IF(D4="čeština", "Jazyk:", "Language:")</f>
        <v>Jazyk:</v>
      </c>
      <c r="B4" s="22"/>
      <c r="C4" s="22"/>
      <c r="D4" s="30" t="s">
        <v>4</v>
      </c>
      <c r="E4" s="31"/>
      <c r="F4" s="1"/>
      <c r="G4" s="1"/>
      <c r="H4" s="1"/>
      <c r="I4" s="1"/>
      <c r="J4" s="1"/>
      <c r="K4" s="1"/>
      <c r="L4" s="1"/>
      <c r="M4" s="1"/>
      <c r="N4" s="1"/>
    </row>
    <row r="5" spans="1:14" ht="14.1" customHeight="1" x14ac:dyDescent="0.25">
      <c r="A5" s="22" t="str">
        <f>IF(D4="čeština", "Jméno a příjmení studenta:", "Student's name:")</f>
        <v>Jméno a příjmení studenta:</v>
      </c>
      <c r="B5" s="22"/>
      <c r="C5" s="22"/>
      <c r="D5" s="30"/>
      <c r="E5" s="31"/>
      <c r="F5" s="1"/>
      <c r="G5" s="1"/>
      <c r="H5" s="1"/>
      <c r="I5" s="1"/>
      <c r="J5" s="1"/>
      <c r="K5" s="1"/>
      <c r="L5" s="1"/>
      <c r="M5" s="1"/>
      <c r="N5" s="1"/>
    </row>
    <row r="6" spans="1:14" ht="14.1" customHeight="1" x14ac:dyDescent="0.25">
      <c r="A6" s="23" t="str">
        <f>IF(D4="čeština", "Stupeň studia:", "Type of studies:")</f>
        <v>Stupeň studia:</v>
      </c>
      <c r="B6" s="23"/>
      <c r="C6" s="23"/>
      <c r="D6" s="30"/>
      <c r="E6" s="31"/>
      <c r="F6" s="1"/>
      <c r="G6" s="1"/>
      <c r="H6" s="1"/>
      <c r="I6" s="1"/>
      <c r="J6" s="1"/>
      <c r="K6" s="1"/>
      <c r="L6" s="1"/>
      <c r="M6" s="1"/>
      <c r="N6" s="1"/>
    </row>
    <row r="7" spans="1:14" ht="14.1" customHeight="1" x14ac:dyDescent="0.25">
      <c r="A7" s="22" t="str">
        <f>IF(D4="čeština", "Studijní program:", "Study Programme:")</f>
        <v>Studijní program:</v>
      </c>
      <c r="B7" s="22"/>
      <c r="C7" s="22"/>
      <c r="D7" s="30"/>
      <c r="E7" s="31"/>
      <c r="F7" s="1"/>
      <c r="G7" s="1"/>
      <c r="H7" s="1"/>
      <c r="I7" s="1"/>
      <c r="J7" s="1"/>
      <c r="K7" s="1"/>
      <c r="L7" s="1"/>
      <c r="M7" s="1"/>
      <c r="N7" s="1"/>
    </row>
    <row r="8" spans="1:14" ht="14.1" customHeight="1" x14ac:dyDescent="0.25">
      <c r="A8" s="22" t="str">
        <f>IF(D4="čeština", "Semestr:", "Semester:")</f>
        <v>Semestr:</v>
      </c>
      <c r="B8" s="22"/>
      <c r="C8" s="22"/>
      <c r="D8" s="30"/>
      <c r="E8" s="31"/>
      <c r="F8" s="1"/>
      <c r="G8" s="1"/>
      <c r="H8" s="1"/>
      <c r="I8" s="1"/>
      <c r="J8" s="1"/>
      <c r="K8" s="1"/>
      <c r="L8" s="1"/>
      <c r="M8" s="1"/>
      <c r="N8" s="1"/>
    </row>
    <row r="9" spans="1:14" ht="14.1" customHeight="1" x14ac:dyDescent="0.25">
      <c r="A9" s="22" t="str">
        <f>IF(D4="čeština", "Délka praxe v hodinách:", "Internship's length (hours):")</f>
        <v>Délka praxe v hodinách:</v>
      </c>
      <c r="B9" s="22"/>
      <c r="C9" s="22"/>
      <c r="D9" s="39" t="str">
        <f>IF(D7="B-FS Finanční služby (nová akreditace)", "400", IF(OR(D7="N-UAD Účetnictví a daně (nová akreditace)", D7="N-EAM Ekonomika a management (nová akreditace)", D7="N-EAMA Economics and Management (new accreditation)", D7="B-MOS Management obchodu a služeb (nová akreditace)", D7="B-AII Administrace IS/ICT (nová akreditace)", D7="N-M Marketing (nová akreditace)"), "280", IF(OR(D7="B-OI Otevřená informatika (nová akreditace)", D7="B-F Finance (nová akreditace)", D7="B-EAM Ekonomika a management (nová akreditace)", D7="B-EAMA Economics and Management (new accreditation)"), "160", IF(OR(D7="N-HPS Hospodářská politika a správa (stará akreditace)", D7="N-EM Ekonomika a management (stará akreditace)", D7="N-EMAJ Economics and Management (old accreditation)"), "216", IF(OR(D7="N-OI Otevřená informatika (nová akreditace)", D7="N-OIA Open Informatics (new accreditation)"), "150", "- - -")))))</f>
        <v>- - -</v>
      </c>
      <c r="E9" s="39"/>
      <c r="F9" s="1"/>
      <c r="G9" s="1"/>
      <c r="H9" s="1"/>
      <c r="I9" s="1"/>
      <c r="J9" s="1"/>
      <c r="K9" s="1"/>
      <c r="L9" s="1"/>
      <c r="M9" s="1"/>
      <c r="N9" s="1"/>
    </row>
    <row r="10" spans="1:14" ht="24.95" customHeight="1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24" t="str">
        <f>IF(D4="čeština", "Datum", "Date")</f>
        <v>Datum</v>
      </c>
      <c r="B11" s="38" t="str">
        <f>IF(D4="čeština", "Přítomnost", "Presence")</f>
        <v>Přítomnost</v>
      </c>
      <c r="C11" s="38"/>
      <c r="D11" s="26" t="str">
        <f>IF(D4="čeština", "Činnost", "Main activity")</f>
        <v>Činnost</v>
      </c>
      <c r="E11" s="28" t="str">
        <f>IF(D4="čeština", "Hodiny", "Hours")</f>
        <v>Hodiny</v>
      </c>
      <c r="F11" s="1"/>
      <c r="G11" s="1"/>
      <c r="H11" s="1"/>
      <c r="I11" s="1"/>
      <c r="J11" s="1"/>
      <c r="K11" s="1"/>
      <c r="L11" s="1"/>
      <c r="M11" s="1"/>
      <c r="N11" s="1"/>
    </row>
    <row r="12" spans="1:14" ht="16.5" thickBot="1" x14ac:dyDescent="0.3">
      <c r="A12" s="25"/>
      <c r="B12" s="3" t="str">
        <f>IF(D4="čeština", "od", "from")</f>
        <v>od</v>
      </c>
      <c r="C12" s="3" t="str">
        <f>IF(D4="čeština", "do", "until")</f>
        <v>do</v>
      </c>
      <c r="D12" s="27"/>
      <c r="E12" s="29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6"/>
      <c r="B13" s="7"/>
      <c r="C13" s="7"/>
      <c r="D13" s="7"/>
      <c r="E13" s="8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9"/>
      <c r="B14" s="10"/>
      <c r="C14" s="10"/>
      <c r="D14" s="10"/>
      <c r="E14" s="1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9"/>
      <c r="B15" s="10"/>
      <c r="C15" s="10"/>
      <c r="D15" s="10"/>
      <c r="E15" s="1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9"/>
      <c r="B16" s="10"/>
      <c r="C16" s="10"/>
      <c r="D16" s="10"/>
      <c r="E16" s="1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9"/>
      <c r="B17" s="10"/>
      <c r="C17" s="10"/>
      <c r="D17" s="10"/>
      <c r="E17" s="1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9"/>
      <c r="B18" s="10"/>
      <c r="C18" s="10"/>
      <c r="D18" s="10"/>
      <c r="E18" s="1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9"/>
      <c r="B19" s="10"/>
      <c r="C19" s="10"/>
      <c r="D19" s="10"/>
      <c r="E19" s="1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9"/>
      <c r="B20" s="10"/>
      <c r="C20" s="10"/>
      <c r="D20" s="10"/>
      <c r="E20" s="1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9"/>
      <c r="B21" s="10"/>
      <c r="C21" s="10"/>
      <c r="D21" s="10"/>
      <c r="E21" s="1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9"/>
      <c r="B22" s="10"/>
      <c r="C22" s="10"/>
      <c r="D22" s="10"/>
      <c r="E22" s="1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9"/>
      <c r="B23" s="10"/>
      <c r="C23" s="10"/>
      <c r="D23" s="10"/>
      <c r="E23" s="1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9"/>
      <c r="B24" s="10"/>
      <c r="C24" s="10"/>
      <c r="D24" s="10"/>
      <c r="E24" s="1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9"/>
      <c r="B25" s="10"/>
      <c r="C25" s="10"/>
      <c r="D25" s="10"/>
      <c r="E25" s="1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9"/>
      <c r="B26" s="10"/>
      <c r="C26" s="10"/>
      <c r="D26" s="10"/>
      <c r="E26" s="1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9"/>
      <c r="B27" s="10"/>
      <c r="C27" s="10"/>
      <c r="D27" s="10"/>
      <c r="E27" s="1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9"/>
      <c r="B28" s="10"/>
      <c r="C28" s="10"/>
      <c r="D28" s="10"/>
      <c r="E28" s="1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9"/>
      <c r="B29" s="10"/>
      <c r="C29" s="10"/>
      <c r="D29" s="10"/>
      <c r="E29" s="1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9"/>
      <c r="B30" s="10"/>
      <c r="C30" s="10"/>
      <c r="D30" s="10"/>
      <c r="E30" s="1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9"/>
      <c r="B31" s="10"/>
      <c r="C31" s="10"/>
      <c r="D31" s="10"/>
      <c r="E31" s="1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9"/>
      <c r="B32" s="10"/>
      <c r="C32" s="10"/>
      <c r="D32" s="10"/>
      <c r="E32" s="1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9"/>
      <c r="B33" s="10"/>
      <c r="C33" s="10"/>
      <c r="D33" s="10"/>
      <c r="E33" s="1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9"/>
      <c r="B34" s="10"/>
      <c r="C34" s="10"/>
      <c r="D34" s="10"/>
      <c r="E34" s="1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9"/>
      <c r="B35" s="10"/>
      <c r="C35" s="10"/>
      <c r="D35" s="10"/>
      <c r="E35" s="1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9"/>
      <c r="B36" s="10"/>
      <c r="C36" s="10"/>
      <c r="D36" s="10"/>
      <c r="E36" s="1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2"/>
      <c r="B37" s="13"/>
      <c r="C37" s="13"/>
      <c r="D37" s="13"/>
      <c r="E37" s="14"/>
    </row>
    <row r="38" spans="1:14" x14ac:dyDescent="0.25">
      <c r="A38" s="12"/>
      <c r="B38" s="13"/>
      <c r="C38" s="13"/>
      <c r="D38" s="13"/>
      <c r="E38" s="14"/>
    </row>
    <row r="39" spans="1:14" x14ac:dyDescent="0.25">
      <c r="A39" s="12"/>
      <c r="B39" s="13"/>
      <c r="C39" s="13"/>
      <c r="D39" s="13"/>
      <c r="E39" s="14"/>
    </row>
    <row r="40" spans="1:14" x14ac:dyDescent="0.25">
      <c r="A40" s="12"/>
      <c r="B40" s="13"/>
      <c r="C40" s="13"/>
      <c r="D40" s="13"/>
      <c r="E40" s="14"/>
    </row>
    <row r="41" spans="1:14" x14ac:dyDescent="0.25">
      <c r="A41" s="12"/>
      <c r="B41" s="13"/>
      <c r="C41" s="13"/>
      <c r="D41" s="13"/>
      <c r="E41" s="14"/>
    </row>
    <row r="42" spans="1:14" ht="16.5" thickBot="1" x14ac:dyDescent="0.3">
      <c r="A42" s="15"/>
      <c r="B42" s="16"/>
      <c r="C42" s="16"/>
      <c r="D42" s="16"/>
      <c r="E42" s="17"/>
    </row>
    <row r="43" spans="1:14" x14ac:dyDescent="0.25">
      <c r="A43" s="6"/>
      <c r="B43" s="7"/>
      <c r="C43" s="7"/>
      <c r="D43" s="7"/>
      <c r="E43" s="8"/>
    </row>
    <row r="44" spans="1:14" x14ac:dyDescent="0.25">
      <c r="A44" s="9"/>
      <c r="B44" s="10"/>
      <c r="C44" s="10"/>
      <c r="D44" s="10"/>
      <c r="E44" s="11"/>
    </row>
    <row r="45" spans="1:14" x14ac:dyDescent="0.25">
      <c r="A45" s="9"/>
      <c r="B45" s="10"/>
      <c r="C45" s="10"/>
      <c r="D45" s="10"/>
      <c r="E45" s="11"/>
    </row>
    <row r="46" spans="1:14" x14ac:dyDescent="0.25">
      <c r="A46" s="9"/>
      <c r="B46" s="10"/>
      <c r="C46" s="10"/>
      <c r="D46" s="10"/>
      <c r="E46" s="11"/>
    </row>
    <row r="47" spans="1:14" x14ac:dyDescent="0.25">
      <c r="A47" s="9"/>
      <c r="B47" s="10"/>
      <c r="C47" s="10"/>
      <c r="D47" s="10"/>
      <c r="E47" s="11"/>
    </row>
    <row r="48" spans="1:14" x14ac:dyDescent="0.25">
      <c r="A48" s="9"/>
      <c r="B48" s="10"/>
      <c r="C48" s="10"/>
      <c r="D48" s="10"/>
      <c r="E48" s="11"/>
    </row>
    <row r="49" spans="1:5" x14ac:dyDescent="0.25">
      <c r="A49" s="9"/>
      <c r="B49" s="10"/>
      <c r="C49" s="10"/>
      <c r="D49" s="10"/>
      <c r="E49" s="11"/>
    </row>
    <row r="50" spans="1:5" x14ac:dyDescent="0.25">
      <c r="A50" s="9"/>
      <c r="B50" s="10"/>
      <c r="C50" s="10"/>
      <c r="D50" s="10"/>
      <c r="E50" s="11"/>
    </row>
    <row r="51" spans="1:5" x14ac:dyDescent="0.25">
      <c r="A51" s="9"/>
      <c r="B51" s="10"/>
      <c r="C51" s="10"/>
      <c r="D51" s="10"/>
      <c r="E51" s="11"/>
    </row>
    <row r="52" spans="1:5" x14ac:dyDescent="0.25">
      <c r="A52" s="9"/>
      <c r="B52" s="10"/>
      <c r="C52" s="10"/>
      <c r="D52" s="10"/>
      <c r="E52" s="11"/>
    </row>
    <row r="53" spans="1:5" x14ac:dyDescent="0.25">
      <c r="A53" s="9"/>
      <c r="B53" s="10"/>
      <c r="C53" s="10"/>
      <c r="D53" s="10"/>
      <c r="E53" s="11"/>
    </row>
    <row r="54" spans="1:5" x14ac:dyDescent="0.25">
      <c r="A54" s="9"/>
      <c r="B54" s="10"/>
      <c r="C54" s="10"/>
      <c r="D54" s="10"/>
      <c r="E54" s="11"/>
    </row>
    <row r="55" spans="1:5" x14ac:dyDescent="0.25">
      <c r="A55" s="9"/>
      <c r="B55" s="10"/>
      <c r="C55" s="10"/>
      <c r="D55" s="10"/>
      <c r="E55" s="11"/>
    </row>
    <row r="56" spans="1:5" x14ac:dyDescent="0.25">
      <c r="A56" s="9"/>
      <c r="B56" s="10"/>
      <c r="C56" s="10"/>
      <c r="D56" s="10"/>
      <c r="E56" s="11"/>
    </row>
    <row r="57" spans="1:5" x14ac:dyDescent="0.25">
      <c r="A57" s="9"/>
      <c r="B57" s="10"/>
      <c r="C57" s="10"/>
      <c r="D57" s="10"/>
      <c r="E57" s="11"/>
    </row>
    <row r="58" spans="1:5" x14ac:dyDescent="0.25">
      <c r="A58" s="9"/>
      <c r="B58" s="10"/>
      <c r="C58" s="10"/>
      <c r="D58" s="10"/>
      <c r="E58" s="11"/>
    </row>
    <row r="59" spans="1:5" x14ac:dyDescent="0.25">
      <c r="A59" s="9"/>
      <c r="B59" s="10"/>
      <c r="C59" s="10"/>
      <c r="D59" s="10"/>
      <c r="E59" s="11"/>
    </row>
    <row r="60" spans="1:5" x14ac:dyDescent="0.25">
      <c r="A60" s="9"/>
      <c r="B60" s="10"/>
      <c r="C60" s="10"/>
      <c r="D60" s="10"/>
      <c r="E60" s="11"/>
    </row>
    <row r="61" spans="1:5" x14ac:dyDescent="0.25">
      <c r="A61" s="9"/>
      <c r="B61" s="10"/>
      <c r="C61" s="10"/>
      <c r="D61" s="10"/>
      <c r="E61" s="11"/>
    </row>
    <row r="62" spans="1:5" x14ac:dyDescent="0.25">
      <c r="A62" s="9"/>
      <c r="B62" s="10"/>
      <c r="C62" s="10"/>
      <c r="D62" s="10"/>
      <c r="E62" s="11"/>
    </row>
    <row r="63" spans="1:5" x14ac:dyDescent="0.25">
      <c r="A63" s="9"/>
      <c r="B63" s="10"/>
      <c r="C63" s="10"/>
      <c r="D63" s="10"/>
      <c r="E63" s="11"/>
    </row>
    <row r="64" spans="1:5" x14ac:dyDescent="0.25">
      <c r="A64" s="9"/>
      <c r="B64" s="10"/>
      <c r="C64" s="10"/>
      <c r="D64" s="10"/>
      <c r="E64" s="11"/>
    </row>
    <row r="65" spans="1:5" x14ac:dyDescent="0.25">
      <c r="A65" s="9"/>
      <c r="B65" s="10"/>
      <c r="C65" s="10"/>
      <c r="D65" s="10"/>
      <c r="E65" s="11"/>
    </row>
    <row r="66" spans="1:5" x14ac:dyDescent="0.25">
      <c r="A66" s="9"/>
      <c r="B66" s="10"/>
      <c r="C66" s="10"/>
      <c r="D66" s="10"/>
      <c r="E66" s="11"/>
    </row>
    <row r="67" spans="1:5" x14ac:dyDescent="0.25">
      <c r="A67" s="9"/>
      <c r="B67" s="10"/>
      <c r="C67" s="10"/>
      <c r="D67" s="10"/>
      <c r="E67" s="11"/>
    </row>
    <row r="68" spans="1:5" x14ac:dyDescent="0.25">
      <c r="A68" s="9"/>
      <c r="B68" s="10"/>
      <c r="C68" s="10"/>
      <c r="D68" s="10"/>
      <c r="E68" s="11"/>
    </row>
    <row r="69" spans="1:5" x14ac:dyDescent="0.25">
      <c r="A69" s="9"/>
      <c r="B69" s="10"/>
      <c r="C69" s="10"/>
      <c r="D69" s="10"/>
      <c r="E69" s="11"/>
    </row>
    <row r="70" spans="1:5" x14ac:dyDescent="0.25">
      <c r="A70" s="9"/>
      <c r="B70" s="10"/>
      <c r="C70" s="10"/>
      <c r="D70" s="10"/>
      <c r="E70" s="11"/>
    </row>
    <row r="71" spans="1:5" x14ac:dyDescent="0.25">
      <c r="A71" s="9"/>
      <c r="B71" s="10"/>
      <c r="C71" s="10"/>
      <c r="D71" s="10"/>
      <c r="E71" s="11"/>
    </row>
    <row r="72" spans="1:5" x14ac:dyDescent="0.25">
      <c r="A72" s="9"/>
      <c r="B72" s="10"/>
      <c r="C72" s="10"/>
      <c r="D72" s="10"/>
      <c r="E72" s="11"/>
    </row>
    <row r="73" spans="1:5" x14ac:dyDescent="0.25">
      <c r="A73" s="9"/>
      <c r="B73" s="10"/>
      <c r="C73" s="10"/>
      <c r="D73" s="10"/>
      <c r="E73" s="11"/>
    </row>
    <row r="74" spans="1:5" x14ac:dyDescent="0.25">
      <c r="A74" s="9"/>
      <c r="B74" s="10"/>
      <c r="C74" s="10"/>
      <c r="D74" s="10"/>
      <c r="E74" s="11"/>
    </row>
    <row r="75" spans="1:5" x14ac:dyDescent="0.25">
      <c r="A75" s="9"/>
      <c r="B75" s="10"/>
      <c r="C75" s="10"/>
      <c r="D75" s="10"/>
      <c r="E75" s="11"/>
    </row>
    <row r="76" spans="1:5" x14ac:dyDescent="0.25">
      <c r="A76" s="9"/>
      <c r="B76" s="10"/>
      <c r="C76" s="10"/>
      <c r="D76" s="10"/>
      <c r="E76" s="11"/>
    </row>
    <row r="77" spans="1:5" ht="16.5" thickBot="1" x14ac:dyDescent="0.3">
      <c r="A77" s="18"/>
      <c r="B77" s="19"/>
      <c r="C77" s="19"/>
      <c r="D77" s="19"/>
      <c r="E77" s="20"/>
    </row>
    <row r="78" spans="1:5" ht="16.5" thickBot="1" x14ac:dyDescent="0.3">
      <c r="A78" s="34" t="str">
        <f>IF(D4="čeština", "Celkem:", "Sum:")</f>
        <v>Celkem:</v>
      </c>
      <c r="B78" s="34"/>
      <c r="C78" s="34"/>
      <c r="D78" s="34"/>
      <c r="E78" s="5">
        <f>SUM(E13:E77)</f>
        <v>0</v>
      </c>
    </row>
    <row r="79" spans="1:5" x14ac:dyDescent="0.25">
      <c r="A79" s="1"/>
      <c r="B79" s="1"/>
      <c r="C79" s="1"/>
      <c r="D79" s="1"/>
      <c r="E79" s="1"/>
    </row>
    <row r="80" spans="1:5" x14ac:dyDescent="0.25">
      <c r="A80" s="37" t="str">
        <f>IF(D4="čeština", "Název organizace:", "Organisation Name:")</f>
        <v>Název organizace:</v>
      </c>
      <c r="B80" s="37"/>
      <c r="C80" s="37"/>
      <c r="D80" s="32"/>
      <c r="E80" s="33"/>
    </row>
    <row r="81" spans="1:5" x14ac:dyDescent="0.25">
      <c r="A81" s="37" t="str">
        <f>IF(D4="čeština", "IČ Organizace:", "Organisation's ID")</f>
        <v>IČ Organizace:</v>
      </c>
      <c r="B81" s="37"/>
      <c r="C81" s="37"/>
      <c r="D81" s="32"/>
      <c r="E81" s="33"/>
    </row>
    <row r="82" spans="1:5" x14ac:dyDescent="0.25">
      <c r="A82" s="37" t="str">
        <f>IF(D4="čeština", "Jméno vedoucího praxe:", "Internship's Supervisor")</f>
        <v>Jméno vedoucího praxe:</v>
      </c>
      <c r="B82" s="37"/>
      <c r="C82" s="37"/>
      <c r="D82" s="32"/>
      <c r="E82" s="33"/>
    </row>
    <row r="83" spans="1:5" x14ac:dyDescent="0.25">
      <c r="A83" s="37" t="str">
        <f>IF(D4="čeština", "Garant předmětu:", "Course supervisor")</f>
        <v>Garant předmětu:</v>
      </c>
      <c r="B83" s="37"/>
      <c r="C83" s="40"/>
      <c r="D83" s="32"/>
      <c r="E83" s="33"/>
    </row>
    <row r="84" spans="1:5" x14ac:dyDescent="0.25">
      <c r="A84" s="1"/>
      <c r="B84" s="1"/>
      <c r="C84" s="1"/>
      <c r="D84" s="1"/>
      <c r="E84" s="1"/>
    </row>
    <row r="85" spans="1:5" x14ac:dyDescent="0.25">
      <c r="A85" s="4"/>
      <c r="B85" s="4"/>
      <c r="C85" s="4"/>
      <c r="D85" s="1"/>
      <c r="E85" s="1"/>
    </row>
    <row r="86" spans="1:5" x14ac:dyDescent="0.25">
      <c r="A86" s="36">
        <f>D5</f>
        <v>0</v>
      </c>
      <c r="B86" s="36"/>
      <c r="C86" s="36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4"/>
      <c r="B89" s="4"/>
      <c r="C89" s="4"/>
      <c r="D89" s="1"/>
      <c r="E89" s="1"/>
    </row>
    <row r="90" spans="1:5" x14ac:dyDescent="0.25">
      <c r="A90" s="35">
        <f>D82</f>
        <v>0</v>
      </c>
      <c r="B90" s="35"/>
      <c r="C90" s="35"/>
      <c r="D90" s="1"/>
      <c r="E90" s="1"/>
    </row>
  </sheetData>
  <sheetProtection selectLockedCells="1"/>
  <mergeCells count="28">
    <mergeCell ref="D80:E80"/>
    <mergeCell ref="A8:C8"/>
    <mergeCell ref="A9:C9"/>
    <mergeCell ref="A78:D78"/>
    <mergeCell ref="A90:C90"/>
    <mergeCell ref="A86:C86"/>
    <mergeCell ref="A82:C82"/>
    <mergeCell ref="A81:C81"/>
    <mergeCell ref="A80:C80"/>
    <mergeCell ref="D81:E81"/>
    <mergeCell ref="D82:E82"/>
    <mergeCell ref="B11:C11"/>
    <mergeCell ref="D8:E8"/>
    <mergeCell ref="D9:E9"/>
    <mergeCell ref="A83:C83"/>
    <mergeCell ref="D83:E83"/>
    <mergeCell ref="A2:E2"/>
    <mergeCell ref="A7:C7"/>
    <mergeCell ref="A5:C5"/>
    <mergeCell ref="A6:C6"/>
    <mergeCell ref="A11:A12"/>
    <mergeCell ref="D11:D12"/>
    <mergeCell ref="E11:E12"/>
    <mergeCell ref="D4:E4"/>
    <mergeCell ref="D5:E5"/>
    <mergeCell ref="D6:E6"/>
    <mergeCell ref="D7:E7"/>
    <mergeCell ref="A4:C4"/>
  </mergeCells>
  <pageMargins left="0.25" right="0.25" top="0.75" bottom="0.75" header="0.3" footer="0.3"/>
  <pageSetup paperSize="9" orientation="portrait" horizontalDpi="0" verticalDpi="0"/>
  <headerFooter alignWithMargins="0">
    <oddFooter xml:space="preserve">&amp;L&amp;"Arial,Regular"&amp;8Mendelova univerzita v Brně
Zemědělská 1 / 613 00 Brno
Mendel University in Brno&amp;C&amp;"Arial,Regular"&amp;8Provozně ekonomická fakulta
&amp;K000000IČ 62156489
Faculty of Business and Economics&amp;R&amp;"Arial,Regular"&amp;8&amp;K000000www.pef.mendelu.cz/praxe
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0F4DD20-B439-1C4C-9101-97E932F82F25}">
          <x14:formula1>
            <xm:f>Tabulky!$A$1:$A$3</xm:f>
          </x14:formula1>
          <xm:sqref>D6</xm:sqref>
        </x14:dataValidation>
        <x14:dataValidation type="list" allowBlank="1" showInputMessage="1" showErrorMessage="1" xr:uid="{66E7818B-07F0-8149-9547-7179C7F07D68}">
          <x14:formula1>
            <xm:f>Tabulky!$A$18:$A$20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workbookViewId="0">
      <selection activeCell="A7" sqref="A7"/>
    </sheetView>
  </sheetViews>
  <sheetFormatPr defaultColWidth="11" defaultRowHeight="15.75" x14ac:dyDescent="0.25"/>
  <cols>
    <col min="1" max="1" width="60.625" customWidth="1"/>
  </cols>
  <sheetData>
    <row r="1" spans="1:2" x14ac:dyDescent="0.25">
      <c r="A1" t="s">
        <v>5</v>
      </c>
    </row>
    <row r="2" spans="1:2" x14ac:dyDescent="0.25">
      <c r="A2" t="str">
        <f>IF(Praxe!D4="čeština", "bakalářský", "bachelor level")</f>
        <v>bakalářský</v>
      </c>
    </row>
    <row r="3" spans="1:2" x14ac:dyDescent="0.25">
      <c r="A3" t="str">
        <f>IF(Praxe!D4="čeština", "navazující magisterský", "master level")</f>
        <v>navazující magisterský</v>
      </c>
    </row>
    <row r="5" spans="1:2" x14ac:dyDescent="0.25">
      <c r="A5" t="s">
        <v>6</v>
      </c>
    </row>
    <row r="6" spans="1:2" x14ac:dyDescent="0.25">
      <c r="A6" t="str">
        <f>IF(OR(Praxe!D6="bakalářský", Praxe!D6="bachelor level"), "B-AII Administrace IS/ICT (nová akreditace)", IF(Praxe!D4="čeština", "N-EM Ekonomika a management (stará akreditace)", "N-EMAJ Economics and Management (old accreditation)"))</f>
        <v>N-EM Ekonomika a management (stará akreditace)</v>
      </c>
      <c r="B6" t="s">
        <v>0</v>
      </c>
    </row>
    <row r="7" spans="1:2" x14ac:dyDescent="0.25">
      <c r="A7" t="str">
        <f>IF(OR(Praxe!D6="bakalářský", Praxe!D6="bachelor level"), IF(Praxe!D4="čeština", "B-EM Ekonomika a management (stará akreditace)", "B-EMAJ Economics and Management (old accreditation)"), IF(Praxe!D4="čeština", "N-EAM Ekonomika a management (nová akreditace)", "N-EAMA Economics and Management (new accreditation)"))</f>
        <v>N-EAM Ekonomika a management (nová akreditace)</v>
      </c>
      <c r="B7" t="s">
        <v>1</v>
      </c>
    </row>
    <row r="8" spans="1:2" x14ac:dyDescent="0.25">
      <c r="A8" t="str">
        <f>IF(OR(Praxe!D6="bakalářský", Praxe!D6="bachelor level"), "B-EAM Ekonomika a management (nová akreditace)", "N-HPS Hospodářská politika a správa (stará akreditace)")</f>
        <v>N-HPS Hospodářská politika a správa (stará akreditace)</v>
      </c>
    </row>
    <row r="9" spans="1:2" x14ac:dyDescent="0.25">
      <c r="A9" t="str">
        <f>IF(OR(Praxe!D6="bakalářský", Praxe!D6="bachelor level"), "B-F Finance (nová akreditace)", "N-II Inženýrská informatika (stará akreditace)")</f>
        <v>N-II Inženýrská informatika (stará akreditace)</v>
      </c>
    </row>
    <row r="10" spans="1:2" x14ac:dyDescent="0.25">
      <c r="A10" t="str">
        <f>IF(OR(Praxe!D6="bakalářský", Praxe!D6="bachelor level"), "B-FS Finanční služby (nová akreditace)", IF(Praxe!D4="čeština", "N-OI Otevřená informatika (nová akreditace)", "N-OIA Open Informatics (new accreditation)"))</f>
        <v>N-OI Otevřená informatika (nová akreditace)</v>
      </c>
    </row>
    <row r="11" spans="1:2" x14ac:dyDescent="0.25">
      <c r="A11" t="str">
        <f>IF(OR(Praxe!D6="bakalářský", Praxe!D6="bachelor level"), "B-HPS Hospodářská politika a správa (stará akreditace)", IF(Praxe!D4="čeština", "N-SI Systémové inženýrství a informatika (stará akreditace)", "N-SIA Systém Engineering and Informatics (old accreditation)"))</f>
        <v>N-SI Systémové inženýrství a informatika (stará akreditace)</v>
      </c>
    </row>
    <row r="12" spans="1:2" x14ac:dyDescent="0.25">
      <c r="A12" t="str">
        <f>IF(OR(Praxe!D6="bakalářský", Praxe!D6="bachelor level"), "B-II Inženýrská informatika (stará akreditace)", "N-UAD Účetnictví a daně (nová akreditace)")</f>
        <v>N-UAD Účetnictví a daně (nová akreditace)</v>
      </c>
    </row>
    <row r="13" spans="1:2" x14ac:dyDescent="0.25">
      <c r="A13" t="str">
        <f>IF(OR(Praxe!D6="bakalářský", Praxe!D6="bachelor level"), "B-MOS Management obchodu a služeb (nová akreditace)", "")</f>
        <v/>
      </c>
    </row>
    <row r="14" spans="1:2" x14ac:dyDescent="0.25">
      <c r="A14" t="str">
        <f>IF(OR(Praxe!D6="bakalářský", Praxe!D6="bachelor level"), "B-OI Otevřená informatika (nová akreditace)", "")</f>
        <v/>
      </c>
    </row>
    <row r="15" spans="1:2" x14ac:dyDescent="0.25">
      <c r="A15" t="str">
        <f>IF(OR(Praxe!D6="bakalářský", Praxe!D6="bachelor level"), "B-SI Systémové inženýrství a informatika (stará akreditace)", "")</f>
        <v/>
      </c>
    </row>
    <row r="18" spans="1:1" x14ac:dyDescent="0.25">
      <c r="A18" t="s">
        <v>3</v>
      </c>
    </row>
    <row r="19" spans="1:1" x14ac:dyDescent="0.25">
      <c r="A19" t="s">
        <v>4</v>
      </c>
    </row>
    <row r="20" spans="1:1" x14ac:dyDescent="0.25">
      <c r="A20" t="s">
        <v>2</v>
      </c>
    </row>
    <row r="22" spans="1:1" x14ac:dyDescent="0.25">
      <c r="A22" t="s">
        <v>7</v>
      </c>
    </row>
    <row r="23" spans="1:1" x14ac:dyDescent="0.25">
      <c r="A23" t="str">
        <f>IF(Praxe!D4="čeština", "ZS 2021/2022", "WS 2021/2022")</f>
        <v>ZS 2021/2022</v>
      </c>
    </row>
    <row r="24" spans="1:1" x14ac:dyDescent="0.25">
      <c r="A24" t="str">
        <f>IF(Praxe!D4="čeština", "LS 2021/2022", "SS 2021/2022")</f>
        <v>LS 2021/2022</v>
      </c>
    </row>
    <row r="25" spans="1:1" x14ac:dyDescent="0.25">
      <c r="A25" t="str">
        <f>IF(Praxe!D4="čeština", "ZS 2022/2023", "WS 2022/2023")</f>
        <v>ZS 2022/2023</v>
      </c>
    </row>
    <row r="26" spans="1:1" x14ac:dyDescent="0.25">
      <c r="A26" t="str">
        <f>IF(Praxe!D4="čeština", "LS 2022/2023", "SS 2022/2023")</f>
        <v>LS 2022/2023</v>
      </c>
    </row>
    <row r="27" spans="1:1" x14ac:dyDescent="0.25">
      <c r="A27" t="str">
        <f>IF(Praxe!D4="čeština", "ZS 2023/2024", "WS 2023/2024")</f>
        <v>ZS 2023/2024</v>
      </c>
    </row>
    <row r="28" spans="1:1" x14ac:dyDescent="0.25">
      <c r="A28" t="str">
        <f>IF(Praxe!D4="čeština", "LS 2023/2024", "SS 2023/2024")</f>
        <v>LS 2023/2024</v>
      </c>
    </row>
  </sheetData>
  <pageMargins left="0.7" right="0.7" top="0.75" bottom="0.75" header="0.3" footer="0.3"/>
  <pageSetup paperSize="9" orientation="portrait" horizontalDpi="0" verticalDpi="0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Praxe</vt:lpstr>
      <vt:lpstr>Tabulky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Machay</dc:creator>
  <cp:lastModifiedBy>Lucie Hanáková</cp:lastModifiedBy>
  <cp:lastPrinted>2021-06-24T14:20:39Z</cp:lastPrinted>
  <dcterms:created xsi:type="dcterms:W3CDTF">2021-06-24T10:34:45Z</dcterms:created>
  <dcterms:modified xsi:type="dcterms:W3CDTF">2025-01-14T08:47:15Z</dcterms:modified>
</cp:coreProperties>
</file>